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charts/chart20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charts/chart29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30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195" windowHeight="9240"/>
  </bookViews>
  <sheets>
    <sheet name="Sheet1" sheetId="1" r:id="rId1"/>
  </sheets>
  <calcPr calcId="114210"/>
</workbook>
</file>

<file path=xl/calcChain.xml><?xml version="1.0" encoding="utf-8"?>
<calcChain xmlns="http://schemas.openxmlformats.org/spreadsheetml/2006/main">
  <c r="C27" i="1"/>
  <c r="F21"/>
  <c r="C14"/>
  <c r="F14"/>
  <c r="F29"/>
  <c r="F8"/>
  <c r="F31"/>
  <c r="F27"/>
  <c r="F6"/>
  <c r="F12"/>
  <c r="F19"/>
  <c r="C16"/>
  <c r="C17"/>
  <c r="C28"/>
</calcChain>
</file>

<file path=xl/comments1.xml><?xml version="1.0" encoding="utf-8"?>
<comments xmlns="http://schemas.openxmlformats.org/spreadsheetml/2006/main">
  <authors>
    <author>David</author>
    <author>David Wright</author>
  </authors>
  <commentList>
    <comment ref="A1" authorId="0">
      <text>
        <r>
          <rPr>
            <b/>
            <sz val="9"/>
            <color indexed="81"/>
            <rFont val="Tahoma"/>
            <charset val="1"/>
          </rPr>
          <t>No warranty is made as to the accuracy, reliability or performance of this spreadsheet and it should not be relied upon to make financial decisions.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C6" authorId="1">
      <text>
        <r>
          <rPr>
            <b/>
            <sz val="10"/>
            <color indexed="81"/>
            <rFont val="Tahoma"/>
            <family val="2"/>
          </rPr>
          <t>Enter the loan amount you borrowed.</t>
        </r>
      </text>
    </comment>
    <comment ref="C8" authorId="1">
      <text>
        <r>
          <rPr>
            <b/>
            <sz val="10"/>
            <color indexed="81"/>
            <rFont val="Tahoma"/>
            <family val="2"/>
          </rPr>
          <t>Enter the Interest Rate charged on the Loan</t>
        </r>
        <r>
          <rPr>
            <sz val="10"/>
            <color indexed="81"/>
            <rFont val="Tahoma"/>
            <family val="2"/>
          </rPr>
          <t xml:space="preserve">
</t>
        </r>
      </text>
    </comment>
    <comment ref="C10" authorId="1">
      <text>
        <r>
          <rPr>
            <b/>
            <sz val="10"/>
            <color indexed="81"/>
            <rFont val="Tahoma"/>
            <family val="2"/>
          </rPr>
          <t>Enter the term of the initial loan.</t>
        </r>
      </text>
    </comment>
    <comment ref="C12" authorId="1">
      <text>
        <r>
          <rPr>
            <b/>
            <sz val="10"/>
            <color indexed="81"/>
            <rFont val="Tahoma"/>
            <family val="2"/>
          </rPr>
          <t>How long have you been paying off this loan? Answer as accurately as possible in months.</t>
        </r>
      </text>
    </comment>
    <comment ref="C14" authorId="1">
      <text>
        <r>
          <rPr>
            <b/>
            <sz val="10"/>
            <color indexed="81"/>
            <rFont val="Tahoma"/>
            <family val="2"/>
          </rPr>
          <t>Repayment amount required to pay the loan off over the Original Loan Period.</t>
        </r>
        <r>
          <rPr>
            <sz val="10"/>
            <color indexed="81"/>
            <rFont val="Tahoma"/>
            <family val="2"/>
          </rPr>
          <t xml:space="preserve">
</t>
        </r>
      </text>
    </comment>
    <comment ref="C19" authorId="0">
      <text>
        <r>
          <rPr>
            <b/>
            <sz val="9"/>
            <color indexed="81"/>
            <rFont val="Tahoma"/>
            <charset val="1"/>
          </rPr>
          <t>Enter the current amount owing.</t>
        </r>
      </text>
    </comment>
    <comment ref="C21" authorId="1">
      <text>
        <r>
          <rPr>
            <b/>
            <sz val="10"/>
            <color indexed="81"/>
            <rFont val="Tahoma"/>
            <family val="2"/>
          </rPr>
          <t>Enter the cost of the refinance to be added to the loan.</t>
        </r>
      </text>
    </comment>
    <comment ref="C23" authorId="1">
      <text>
        <r>
          <rPr>
            <b/>
            <sz val="10"/>
            <color indexed="81"/>
            <rFont val="Tahoma"/>
            <family val="2"/>
          </rPr>
          <t>Enter the Current Interest Rate charged on the Loan</t>
        </r>
        <r>
          <rPr>
            <sz val="10"/>
            <color indexed="81"/>
            <rFont val="Tahoma"/>
            <family val="2"/>
          </rPr>
          <t xml:space="preserve">
</t>
        </r>
      </text>
    </comment>
    <comment ref="C25" authorId="1">
      <text>
        <r>
          <rPr>
            <b/>
            <sz val="10"/>
            <color indexed="81"/>
            <rFont val="Tahoma"/>
            <family val="2"/>
          </rPr>
          <t>Enter the monthly repayment you intend making.</t>
        </r>
      </text>
    </comment>
    <comment ref="F27" authorId="0">
      <text>
        <r>
          <rPr>
            <b/>
            <sz val="9"/>
            <color indexed="81"/>
            <rFont val="Tahoma"/>
            <charset val="1"/>
          </rPr>
          <t>All Interest plus Refinancing Costs</t>
        </r>
      </text>
    </comment>
    <comment ref="F29" authorId="0">
      <text>
        <r>
          <rPr>
            <b/>
            <sz val="9"/>
            <color indexed="81"/>
            <rFont val="Tahoma"/>
            <charset val="1"/>
          </rPr>
          <t>All Payments from both loans</t>
        </r>
      </text>
    </comment>
    <comment ref="F31" authorId="0">
      <text>
        <r>
          <rPr>
            <b/>
            <sz val="9"/>
            <color indexed="81"/>
            <rFont val="Tahoma"/>
            <charset val="1"/>
          </rPr>
          <t>All Interest plus Refinancing Costs</t>
        </r>
      </text>
    </comment>
  </commentList>
</comments>
</file>

<file path=xl/sharedStrings.xml><?xml version="1.0" encoding="utf-8"?>
<sst xmlns="http://schemas.openxmlformats.org/spreadsheetml/2006/main" count="33" uniqueCount="28">
  <si>
    <t>Interest Rate</t>
  </si>
  <si>
    <t>Calculated Repayment Amount</t>
  </si>
  <si>
    <t>Loan Amount</t>
  </si>
  <si>
    <t>Disclaimer</t>
  </si>
  <si>
    <t>Loan Length (Yrs)</t>
  </si>
  <si>
    <t>Current Balance</t>
  </si>
  <si>
    <t>Original Loan Details</t>
  </si>
  <si>
    <t>Months to go</t>
  </si>
  <si>
    <t>New Repayment Amount</t>
  </si>
  <si>
    <t>Years to go</t>
  </si>
  <si>
    <t>New Interest Rate</t>
  </si>
  <si>
    <t>Refinance Cost</t>
  </si>
  <si>
    <t>Refinance Analysis</t>
  </si>
  <si>
    <t>Payments Already Made (Months)</t>
  </si>
  <si>
    <t>(per month)</t>
  </si>
  <si>
    <t>Total Interest</t>
  </si>
  <si>
    <t>Paid so Far</t>
  </si>
  <si>
    <t>New Loan</t>
  </si>
  <si>
    <t>Original Loan</t>
  </si>
  <si>
    <t>Total Borrowing Costs</t>
  </si>
  <si>
    <t>Total Repayments</t>
  </si>
  <si>
    <t>Overall Outcome</t>
  </si>
  <si>
    <t>Interest so Far</t>
  </si>
  <si>
    <t>Benefit</t>
  </si>
  <si>
    <t>* Enter Figures in the WHITE cells only.</t>
  </si>
  <si>
    <t>Use this calculator if you are thinking of refinacing your mortgage to a lower interest rate.</t>
  </si>
  <si>
    <t>It is not designed to compare your current mortgage with one where you have consolidated other debts</t>
  </si>
  <si>
    <t>because you are not comparing two similar loans. However it will calculate valid information about your new larger loan.</t>
  </si>
</sst>
</file>

<file path=xl/styles.xml><?xml version="1.0" encoding="utf-8"?>
<styleSheet xmlns="http://schemas.openxmlformats.org/spreadsheetml/2006/main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0.0"/>
  </numFmts>
  <fonts count="11">
    <font>
      <sz val="10"/>
      <name val="Arial"/>
    </font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b/>
      <sz val="10"/>
      <color indexed="9"/>
      <name val="Arial"/>
      <family val="2"/>
    </font>
    <font>
      <b/>
      <sz val="10"/>
      <color indexed="81"/>
      <name val="Tahoma"/>
      <family val="2"/>
    </font>
    <font>
      <sz val="10"/>
      <color indexed="81"/>
      <name val="Tahoma"/>
      <family val="2"/>
    </font>
    <font>
      <sz val="8"/>
      <name val="Arial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0"/>
      <color indexed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8" fontId="3" fillId="3" borderId="4" xfId="1" applyNumberFormat="1" applyFont="1" applyFill="1" applyBorder="1" applyAlignment="1">
      <alignment horizontal="center"/>
    </xf>
    <xf numFmtId="44" fontId="3" fillId="3" borderId="4" xfId="1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3" borderId="0" xfId="0" applyFill="1"/>
    <xf numFmtId="44" fontId="3" fillId="0" borderId="7" xfId="1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center"/>
      <protection locked="0"/>
    </xf>
    <xf numFmtId="44" fontId="3" fillId="0" borderId="4" xfId="1" applyFont="1" applyBorder="1" applyAlignment="1" applyProtection="1">
      <alignment horizontal="center"/>
      <protection locked="0"/>
    </xf>
    <xf numFmtId="10" fontId="3" fillId="0" borderId="7" xfId="2" applyNumberFormat="1" applyFont="1" applyBorder="1" applyAlignment="1" applyProtection="1">
      <alignment horizontal="center"/>
      <protection locked="0"/>
    </xf>
    <xf numFmtId="0" fontId="10" fillId="2" borderId="8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/>
    </xf>
    <xf numFmtId="164" fontId="3" fillId="3" borderId="4" xfId="0" applyNumberFormat="1" applyFont="1" applyFill="1" applyBorder="1" applyAlignment="1" applyProtection="1">
      <alignment horizontal="center"/>
      <protection locked="0"/>
    </xf>
    <xf numFmtId="0" fontId="3" fillId="2" borderId="3" xfId="0" applyNumberFormat="1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44" fontId="0" fillId="3" borderId="0" xfId="0" applyNumberFormat="1" applyFill="1"/>
    <xf numFmtId="0" fontId="3" fillId="3" borderId="0" xfId="0" applyFont="1" applyFill="1"/>
    <xf numFmtId="0" fontId="3" fillId="5" borderId="8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2" fillId="5" borderId="8" xfId="0" applyFont="1" applyFill="1" applyBorder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4" fillId="6" borderId="8" xfId="0" applyFont="1" applyFill="1" applyBorder="1" applyAlignment="1">
      <alignment horizontal="center"/>
    </xf>
    <xf numFmtId="0" fontId="4" fillId="6" borderId="9" xfId="0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3"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Holden Berlina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#REF!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5"/>
          <c:order val="5"/>
          <c:tx>
            <c:v>#REF!</c:v>
          </c:tx>
          <c:spPr>
            <a:ln w="25400">
              <a:solidFill>
                <a:srgbClr val="800000"/>
              </a:solidFill>
              <a:prstDash val="solid"/>
            </a:ln>
          </c:spPr>
          <c:marker>
            <c:symbol val="none"/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68364160"/>
        <c:axId val="68365696"/>
      </c:lineChart>
      <c:catAx>
        <c:axId val="68364160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365696"/>
        <c:crosses val="autoZero"/>
        <c:auto val="1"/>
        <c:lblAlgn val="ctr"/>
        <c:lblOffset val="100"/>
        <c:tickLblSkip val="1"/>
        <c:tickMarkSkip val="1"/>
      </c:catAx>
      <c:valAx>
        <c:axId val="6836569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36416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44" r="0.75000000000000044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Mazda 323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68410368"/>
        <c:axId val="68567808"/>
      </c:lineChart>
      <c:catAx>
        <c:axId val="68410368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567808"/>
        <c:crosses val="autoZero"/>
        <c:auto val="1"/>
        <c:lblAlgn val="ctr"/>
        <c:lblOffset val="100"/>
        <c:tickLblSkip val="1"/>
        <c:tickMarkSkip val="1"/>
      </c:catAx>
      <c:valAx>
        <c:axId val="6856780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41036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44" r="0.75000000000000044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Subaru Forester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68603904"/>
        <c:axId val="68605440"/>
      </c:lineChart>
      <c:catAx>
        <c:axId val="68603904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605440"/>
        <c:crosses val="autoZero"/>
        <c:auto val="1"/>
        <c:lblAlgn val="ctr"/>
        <c:lblOffset val="100"/>
        <c:tickLblSkip val="1"/>
        <c:tickMarkSkip val="1"/>
      </c:catAx>
      <c:valAx>
        <c:axId val="6860544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60390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44" r="0.75000000000000044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Toyota Corolla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68666112"/>
        <c:axId val="68667648"/>
      </c:lineChart>
      <c:catAx>
        <c:axId val="68666112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667648"/>
        <c:crosses val="autoZero"/>
        <c:auto val="1"/>
        <c:lblAlgn val="ctr"/>
        <c:lblOffset val="100"/>
        <c:tickLblSkip val="1"/>
        <c:tickMarkSkip val="1"/>
      </c:catAx>
      <c:valAx>
        <c:axId val="6866764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66611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44" r="0.75000000000000044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Toyota Land Cruiser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68703744"/>
        <c:axId val="68705280"/>
      </c:lineChart>
      <c:catAx>
        <c:axId val="68703744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705280"/>
        <c:crosses val="autoZero"/>
        <c:auto val="1"/>
        <c:lblAlgn val="ctr"/>
        <c:lblOffset val="100"/>
        <c:tickLblSkip val="1"/>
        <c:tickMarkSkip val="1"/>
      </c:catAx>
      <c:valAx>
        <c:axId val="6870528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70374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44" r="0.75000000000000044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Holden Berlina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#REF!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5"/>
          <c:order val="5"/>
          <c:tx>
            <c:v>#REF!</c:v>
          </c:tx>
          <c:spPr>
            <a:ln w="25400">
              <a:solidFill>
                <a:srgbClr val="800000"/>
              </a:solidFill>
              <a:prstDash val="solid"/>
            </a:ln>
          </c:spPr>
          <c:marker>
            <c:symbol val="none"/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68766720"/>
        <c:axId val="68776704"/>
      </c:lineChart>
      <c:catAx>
        <c:axId val="68766720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776704"/>
        <c:crosses val="autoZero"/>
        <c:auto val="1"/>
        <c:lblAlgn val="ctr"/>
        <c:lblOffset val="100"/>
        <c:tickLblSkip val="1"/>
        <c:tickMarkSkip val="1"/>
      </c:catAx>
      <c:valAx>
        <c:axId val="6877670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76672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44" r="0.75000000000000044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Mazda 323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68829184"/>
        <c:axId val="68830720"/>
      </c:lineChart>
      <c:catAx>
        <c:axId val="68829184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830720"/>
        <c:crosses val="autoZero"/>
        <c:auto val="1"/>
        <c:lblAlgn val="ctr"/>
        <c:lblOffset val="100"/>
        <c:tickLblSkip val="1"/>
        <c:tickMarkSkip val="1"/>
      </c:catAx>
      <c:valAx>
        <c:axId val="6883072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82918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44" r="0.75000000000000044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Subaru Forester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68875008"/>
        <c:axId val="68876544"/>
      </c:lineChart>
      <c:catAx>
        <c:axId val="68875008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876544"/>
        <c:crosses val="autoZero"/>
        <c:auto val="1"/>
        <c:lblAlgn val="ctr"/>
        <c:lblOffset val="100"/>
        <c:tickLblSkip val="1"/>
        <c:tickMarkSkip val="1"/>
      </c:catAx>
      <c:valAx>
        <c:axId val="6887654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87500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44" r="0.75000000000000044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Toyota Corolla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68945024"/>
        <c:axId val="68946560"/>
      </c:lineChart>
      <c:catAx>
        <c:axId val="68945024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946560"/>
        <c:crosses val="autoZero"/>
        <c:auto val="1"/>
        <c:lblAlgn val="ctr"/>
        <c:lblOffset val="100"/>
        <c:tickLblSkip val="1"/>
        <c:tickMarkSkip val="1"/>
      </c:catAx>
      <c:valAx>
        <c:axId val="6894656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94502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44" r="0.75000000000000044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Toyota Land Cruiser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68986752"/>
        <c:axId val="68988288"/>
      </c:lineChart>
      <c:catAx>
        <c:axId val="68986752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988288"/>
        <c:crosses val="autoZero"/>
        <c:auto val="1"/>
        <c:lblAlgn val="ctr"/>
        <c:lblOffset val="100"/>
        <c:tickLblSkip val="1"/>
        <c:tickMarkSkip val="1"/>
      </c:catAx>
      <c:valAx>
        <c:axId val="6898828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98675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44" r="0.75000000000000044" t="1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Holden Berlina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#REF!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5"/>
          <c:order val="5"/>
          <c:tx>
            <c:v>#REF!</c:v>
          </c:tx>
          <c:spPr>
            <a:ln w="25400">
              <a:solidFill>
                <a:srgbClr val="800000"/>
              </a:solidFill>
              <a:prstDash val="solid"/>
            </a:ln>
          </c:spPr>
          <c:marker>
            <c:symbol val="none"/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1266304"/>
        <c:axId val="71267840"/>
      </c:lineChart>
      <c:catAx>
        <c:axId val="71266304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267840"/>
        <c:crosses val="autoZero"/>
        <c:auto val="1"/>
        <c:lblAlgn val="ctr"/>
        <c:lblOffset val="100"/>
        <c:tickLblSkip val="1"/>
        <c:tickMarkSkip val="1"/>
      </c:catAx>
      <c:valAx>
        <c:axId val="7126784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26630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Mazda 323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1385856"/>
        <c:axId val="71387392"/>
      </c:lineChart>
      <c:catAx>
        <c:axId val="71385856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387392"/>
        <c:crosses val="autoZero"/>
        <c:auto val="1"/>
        <c:lblAlgn val="ctr"/>
        <c:lblOffset val="100"/>
        <c:tickLblSkip val="1"/>
        <c:tickMarkSkip val="1"/>
      </c:catAx>
      <c:valAx>
        <c:axId val="7138739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38585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Subaru Forester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1419392"/>
        <c:axId val="71420928"/>
      </c:lineChart>
      <c:catAx>
        <c:axId val="71419392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420928"/>
        <c:crosses val="autoZero"/>
        <c:auto val="1"/>
        <c:lblAlgn val="ctr"/>
        <c:lblOffset val="100"/>
        <c:tickLblSkip val="1"/>
        <c:tickMarkSkip val="1"/>
      </c:catAx>
      <c:valAx>
        <c:axId val="7142092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41939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Toyota Corolla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1481600"/>
        <c:axId val="71491584"/>
      </c:lineChart>
      <c:catAx>
        <c:axId val="71481600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491584"/>
        <c:crosses val="autoZero"/>
        <c:auto val="1"/>
        <c:lblAlgn val="ctr"/>
        <c:lblOffset val="100"/>
        <c:tickLblSkip val="1"/>
        <c:tickMarkSkip val="1"/>
      </c:catAx>
      <c:valAx>
        <c:axId val="7149158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48160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Toyota Land Cruiser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1605248"/>
        <c:axId val="71615232"/>
      </c:lineChart>
      <c:catAx>
        <c:axId val="71605248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615232"/>
        <c:crosses val="autoZero"/>
        <c:auto val="1"/>
        <c:lblAlgn val="ctr"/>
        <c:lblOffset val="100"/>
        <c:tickLblSkip val="1"/>
        <c:tickMarkSkip val="1"/>
      </c:catAx>
      <c:valAx>
        <c:axId val="7161523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60524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Holden Berlina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#REF!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5"/>
          <c:order val="5"/>
          <c:tx>
            <c:v>#REF!</c:v>
          </c:tx>
          <c:spPr>
            <a:ln w="25400">
              <a:solidFill>
                <a:srgbClr val="800000"/>
              </a:solidFill>
              <a:prstDash val="solid"/>
            </a:ln>
          </c:spPr>
          <c:marker>
            <c:symbol val="none"/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1672576"/>
        <c:axId val="71674112"/>
      </c:lineChart>
      <c:catAx>
        <c:axId val="71672576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674112"/>
        <c:crosses val="autoZero"/>
        <c:auto val="1"/>
        <c:lblAlgn val="ctr"/>
        <c:lblOffset val="100"/>
        <c:tickLblSkip val="1"/>
        <c:tickMarkSkip val="1"/>
      </c:catAx>
      <c:valAx>
        <c:axId val="7167411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67257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Mazda 323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1726592"/>
        <c:axId val="71728128"/>
      </c:lineChart>
      <c:catAx>
        <c:axId val="71726592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728128"/>
        <c:crosses val="autoZero"/>
        <c:auto val="1"/>
        <c:lblAlgn val="ctr"/>
        <c:lblOffset val="100"/>
        <c:tickLblSkip val="1"/>
        <c:tickMarkSkip val="1"/>
      </c:catAx>
      <c:valAx>
        <c:axId val="7172812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72659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Subaru Forester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1764224"/>
        <c:axId val="71794688"/>
      </c:lineChart>
      <c:catAx>
        <c:axId val="71764224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794688"/>
        <c:crosses val="autoZero"/>
        <c:auto val="1"/>
        <c:lblAlgn val="ctr"/>
        <c:lblOffset val="100"/>
        <c:tickLblSkip val="1"/>
        <c:tickMarkSkip val="1"/>
      </c:catAx>
      <c:valAx>
        <c:axId val="7179468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76422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Toyota Corolla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1818240"/>
        <c:axId val="71832320"/>
      </c:lineChart>
      <c:catAx>
        <c:axId val="71818240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832320"/>
        <c:crosses val="autoZero"/>
        <c:auto val="1"/>
        <c:lblAlgn val="ctr"/>
        <c:lblOffset val="100"/>
        <c:tickLblSkip val="1"/>
        <c:tickMarkSkip val="1"/>
      </c:catAx>
      <c:valAx>
        <c:axId val="7183232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81824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Toyota Land Cruiser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1892992"/>
        <c:axId val="71894528"/>
      </c:lineChart>
      <c:catAx>
        <c:axId val="71892992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894528"/>
        <c:crosses val="autoZero"/>
        <c:auto val="1"/>
        <c:lblAlgn val="ctr"/>
        <c:lblOffset val="100"/>
        <c:tickLblSkip val="1"/>
        <c:tickMarkSkip val="1"/>
      </c:catAx>
      <c:valAx>
        <c:axId val="7189452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89299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Holden Berlina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#REF!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5"/>
          <c:order val="5"/>
          <c:tx>
            <c:v>#REF!</c:v>
          </c:tx>
          <c:spPr>
            <a:ln w="25400">
              <a:solidFill>
                <a:srgbClr val="800000"/>
              </a:solidFill>
              <a:prstDash val="solid"/>
            </a:ln>
          </c:spPr>
          <c:marker>
            <c:symbol val="none"/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1935488"/>
        <c:axId val="71937024"/>
      </c:lineChart>
      <c:catAx>
        <c:axId val="71935488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937024"/>
        <c:crosses val="autoZero"/>
        <c:auto val="1"/>
        <c:lblAlgn val="ctr"/>
        <c:lblOffset val="100"/>
        <c:tickLblSkip val="1"/>
        <c:tickMarkSkip val="1"/>
      </c:catAx>
      <c:valAx>
        <c:axId val="7193702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93548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Mazda 323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1993600"/>
        <c:axId val="71999488"/>
      </c:lineChart>
      <c:catAx>
        <c:axId val="71993600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999488"/>
        <c:crosses val="autoZero"/>
        <c:auto val="1"/>
        <c:lblAlgn val="ctr"/>
        <c:lblOffset val="100"/>
        <c:tickLblSkip val="1"/>
        <c:tickMarkSkip val="1"/>
      </c:catAx>
      <c:valAx>
        <c:axId val="7199948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99360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Subaru Forester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2092672"/>
        <c:axId val="72119040"/>
      </c:lineChart>
      <c:catAx>
        <c:axId val="72092672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119040"/>
        <c:crosses val="autoZero"/>
        <c:auto val="1"/>
        <c:lblAlgn val="ctr"/>
        <c:lblOffset val="100"/>
        <c:tickLblSkip val="1"/>
        <c:tickMarkSkip val="1"/>
      </c:catAx>
      <c:valAx>
        <c:axId val="7211904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09267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Toyota Corolla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2163328"/>
        <c:axId val="72164864"/>
      </c:lineChart>
      <c:catAx>
        <c:axId val="72163328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164864"/>
        <c:crosses val="autoZero"/>
        <c:auto val="1"/>
        <c:lblAlgn val="ctr"/>
        <c:lblOffset val="100"/>
        <c:tickLblSkip val="1"/>
        <c:tickMarkSkip val="1"/>
      </c:catAx>
      <c:valAx>
        <c:axId val="7216486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16332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Toyota Land Cruiser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2225536"/>
        <c:axId val="72227072"/>
      </c:lineChart>
      <c:catAx>
        <c:axId val="72225536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227072"/>
        <c:crosses val="autoZero"/>
        <c:auto val="1"/>
        <c:lblAlgn val="ctr"/>
        <c:lblOffset val="100"/>
        <c:tickLblSkip val="1"/>
        <c:tickMarkSkip val="1"/>
      </c:catAx>
      <c:valAx>
        <c:axId val="7222707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22553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Holden Berlina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#REF!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5"/>
          <c:order val="5"/>
          <c:tx>
            <c:v>#REF!</c:v>
          </c:tx>
          <c:spPr>
            <a:ln w="25400">
              <a:solidFill>
                <a:srgbClr val="800000"/>
              </a:solidFill>
              <a:prstDash val="solid"/>
            </a:ln>
          </c:spPr>
          <c:marker>
            <c:symbol val="none"/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2284416"/>
        <c:axId val="72302592"/>
      </c:lineChart>
      <c:catAx>
        <c:axId val="72284416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302592"/>
        <c:crosses val="autoZero"/>
        <c:auto val="1"/>
        <c:lblAlgn val="ctr"/>
        <c:lblOffset val="100"/>
        <c:tickLblSkip val="1"/>
        <c:tickMarkSkip val="1"/>
      </c:catAx>
      <c:valAx>
        <c:axId val="7230259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28441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Mazda 323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2334336"/>
        <c:axId val="72340224"/>
      </c:lineChart>
      <c:catAx>
        <c:axId val="72334336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340224"/>
        <c:crosses val="autoZero"/>
        <c:auto val="1"/>
        <c:lblAlgn val="ctr"/>
        <c:lblOffset val="100"/>
        <c:tickLblSkip val="1"/>
        <c:tickMarkSkip val="1"/>
      </c:catAx>
      <c:valAx>
        <c:axId val="7234022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33433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Subaru Forester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2413184"/>
        <c:axId val="72414720"/>
      </c:lineChart>
      <c:catAx>
        <c:axId val="72413184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414720"/>
        <c:crosses val="autoZero"/>
        <c:auto val="1"/>
        <c:lblAlgn val="ctr"/>
        <c:lblOffset val="100"/>
        <c:tickLblSkip val="1"/>
        <c:tickMarkSkip val="1"/>
      </c:catAx>
      <c:valAx>
        <c:axId val="7241472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41318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Toyota Corolla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2442624"/>
        <c:axId val="72444160"/>
      </c:lineChart>
      <c:catAx>
        <c:axId val="72442624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444160"/>
        <c:crosses val="autoZero"/>
        <c:auto val="1"/>
        <c:lblAlgn val="ctr"/>
        <c:lblOffset val="100"/>
        <c:tickLblSkip val="1"/>
        <c:tickMarkSkip val="1"/>
      </c:catAx>
      <c:valAx>
        <c:axId val="7244416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44262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Toyota Land Cruiser Values Over Time</a:t>
            </a:r>
          </a:p>
        </c:rich>
      </c:tx>
      <c:spPr>
        <a:noFill/>
        <a:ln w="25400">
          <a:noFill/>
        </a:ln>
      </c:spPr>
    </c:title>
    <c:plotArea>
      <c:layout/>
      <c:lineChart>
        <c:grouping val="standard"/>
        <c:ser>
          <c:idx val="0"/>
          <c:order val="0"/>
          <c:tx>
            <c:v>New</c:v>
          </c:tx>
          <c:spPr>
            <a:ln w="254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Advertised</c:v>
          </c:tx>
          <c:spPr>
            <a:ln w="254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Trade-In</c:v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Dep'n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4"/>
          <c:order val="4"/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marker val="1"/>
        <c:axId val="72492544"/>
        <c:axId val="72494080"/>
      </c:lineChart>
      <c:catAx>
        <c:axId val="72492544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494080"/>
        <c:crosses val="autoZero"/>
        <c:auto val="1"/>
        <c:lblAlgn val="ctr"/>
        <c:lblOffset val="100"/>
        <c:tickLblSkip val="1"/>
        <c:tickMarkSkip val="1"/>
      </c:catAx>
      <c:valAx>
        <c:axId val="7249408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49254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4"/>
        <c:delete val="1"/>
      </c:legendEntry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1.xml"/><Relationship Id="rId18" Type="http://schemas.openxmlformats.org/officeDocument/2006/relationships/chart" Target="../charts/chart16.xml"/><Relationship Id="rId26" Type="http://schemas.openxmlformats.org/officeDocument/2006/relationships/chart" Target="../charts/chart24.xml"/><Relationship Id="rId3" Type="http://schemas.openxmlformats.org/officeDocument/2006/relationships/chart" Target="../charts/chart3.xml"/><Relationship Id="rId21" Type="http://schemas.openxmlformats.org/officeDocument/2006/relationships/chart" Target="../charts/chart19.xml"/><Relationship Id="rId7" Type="http://schemas.openxmlformats.org/officeDocument/2006/relationships/chart" Target="../charts/chart7.xml"/><Relationship Id="rId12" Type="http://schemas.openxmlformats.org/officeDocument/2006/relationships/image" Target="../media/image1.jpeg"/><Relationship Id="rId17" Type="http://schemas.openxmlformats.org/officeDocument/2006/relationships/chart" Target="../charts/chart15.xml"/><Relationship Id="rId25" Type="http://schemas.openxmlformats.org/officeDocument/2006/relationships/chart" Target="../charts/chart23.xml"/><Relationship Id="rId2" Type="http://schemas.openxmlformats.org/officeDocument/2006/relationships/chart" Target="../charts/chart2.xml"/><Relationship Id="rId16" Type="http://schemas.openxmlformats.org/officeDocument/2006/relationships/chart" Target="../charts/chart14.xml"/><Relationship Id="rId20" Type="http://schemas.openxmlformats.org/officeDocument/2006/relationships/chart" Target="../charts/chart18.xml"/><Relationship Id="rId29" Type="http://schemas.openxmlformats.org/officeDocument/2006/relationships/chart" Target="../charts/chart27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hyperlink" Target="http://www.simplybudgets.com.au/" TargetMode="External"/><Relationship Id="rId24" Type="http://schemas.openxmlformats.org/officeDocument/2006/relationships/chart" Target="../charts/chart22.xml"/><Relationship Id="rId32" Type="http://schemas.openxmlformats.org/officeDocument/2006/relationships/chart" Target="../charts/chart30.xml"/><Relationship Id="rId5" Type="http://schemas.openxmlformats.org/officeDocument/2006/relationships/chart" Target="../charts/chart5.xml"/><Relationship Id="rId15" Type="http://schemas.openxmlformats.org/officeDocument/2006/relationships/chart" Target="../charts/chart13.xml"/><Relationship Id="rId23" Type="http://schemas.openxmlformats.org/officeDocument/2006/relationships/chart" Target="../charts/chart21.xml"/><Relationship Id="rId28" Type="http://schemas.openxmlformats.org/officeDocument/2006/relationships/chart" Target="../charts/chart26.xml"/><Relationship Id="rId10" Type="http://schemas.openxmlformats.org/officeDocument/2006/relationships/chart" Target="../charts/chart10.xml"/><Relationship Id="rId19" Type="http://schemas.openxmlformats.org/officeDocument/2006/relationships/chart" Target="../charts/chart17.xml"/><Relationship Id="rId31" Type="http://schemas.openxmlformats.org/officeDocument/2006/relationships/chart" Target="../charts/chart2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2.xml"/><Relationship Id="rId22" Type="http://schemas.openxmlformats.org/officeDocument/2006/relationships/chart" Target="../charts/chart20.xml"/><Relationship Id="rId27" Type="http://schemas.openxmlformats.org/officeDocument/2006/relationships/chart" Target="../charts/chart25.xml"/><Relationship Id="rId30" Type="http://schemas.openxmlformats.org/officeDocument/2006/relationships/chart" Target="../charts/chart2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8</xdr:row>
      <xdr:rowOff>0</xdr:rowOff>
    </xdr:from>
    <xdr:to>
      <xdr:col>5</xdr:col>
      <xdr:colOff>0</xdr:colOff>
      <xdr:row>8</xdr:row>
      <xdr:rowOff>0</xdr:rowOff>
    </xdr:to>
    <xdr:graphicFrame macro="">
      <xdr:nvGraphicFramePr>
        <xdr:cNvPr id="112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8</xdr:row>
      <xdr:rowOff>0</xdr:rowOff>
    </xdr:from>
    <xdr:to>
      <xdr:col>5</xdr:col>
      <xdr:colOff>0</xdr:colOff>
      <xdr:row>8</xdr:row>
      <xdr:rowOff>0</xdr:rowOff>
    </xdr:to>
    <xdr:graphicFrame macro="">
      <xdr:nvGraphicFramePr>
        <xdr:cNvPr id="112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8</xdr:row>
      <xdr:rowOff>0</xdr:rowOff>
    </xdr:from>
    <xdr:to>
      <xdr:col>5</xdr:col>
      <xdr:colOff>0</xdr:colOff>
      <xdr:row>8</xdr:row>
      <xdr:rowOff>0</xdr:rowOff>
    </xdr:to>
    <xdr:graphicFrame macro="">
      <xdr:nvGraphicFramePr>
        <xdr:cNvPr id="112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8</xdr:row>
      <xdr:rowOff>0</xdr:rowOff>
    </xdr:from>
    <xdr:to>
      <xdr:col>5</xdr:col>
      <xdr:colOff>0</xdr:colOff>
      <xdr:row>8</xdr:row>
      <xdr:rowOff>0</xdr:rowOff>
    </xdr:to>
    <xdr:graphicFrame macro="">
      <xdr:nvGraphicFramePr>
        <xdr:cNvPr id="112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8</xdr:row>
      <xdr:rowOff>0</xdr:rowOff>
    </xdr:from>
    <xdr:to>
      <xdr:col>5</xdr:col>
      <xdr:colOff>0</xdr:colOff>
      <xdr:row>8</xdr:row>
      <xdr:rowOff>0</xdr:rowOff>
    </xdr:to>
    <xdr:graphicFrame macro="">
      <xdr:nvGraphicFramePr>
        <xdr:cNvPr id="1125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31</xdr:row>
      <xdr:rowOff>0</xdr:rowOff>
    </xdr:from>
    <xdr:to>
      <xdr:col>2</xdr:col>
      <xdr:colOff>0</xdr:colOff>
      <xdr:row>31</xdr:row>
      <xdr:rowOff>0</xdr:rowOff>
    </xdr:to>
    <xdr:graphicFrame macro="">
      <xdr:nvGraphicFramePr>
        <xdr:cNvPr id="1126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31</xdr:row>
      <xdr:rowOff>0</xdr:rowOff>
    </xdr:from>
    <xdr:to>
      <xdr:col>2</xdr:col>
      <xdr:colOff>0</xdr:colOff>
      <xdr:row>31</xdr:row>
      <xdr:rowOff>0</xdr:rowOff>
    </xdr:to>
    <xdr:graphicFrame macro="">
      <xdr:nvGraphicFramePr>
        <xdr:cNvPr id="1127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31</xdr:row>
      <xdr:rowOff>0</xdr:rowOff>
    </xdr:from>
    <xdr:to>
      <xdr:col>2</xdr:col>
      <xdr:colOff>0</xdr:colOff>
      <xdr:row>31</xdr:row>
      <xdr:rowOff>0</xdr:rowOff>
    </xdr:to>
    <xdr:graphicFrame macro="">
      <xdr:nvGraphicFramePr>
        <xdr:cNvPr id="1128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31</xdr:row>
      <xdr:rowOff>0</xdr:rowOff>
    </xdr:from>
    <xdr:to>
      <xdr:col>2</xdr:col>
      <xdr:colOff>0</xdr:colOff>
      <xdr:row>31</xdr:row>
      <xdr:rowOff>0</xdr:rowOff>
    </xdr:to>
    <xdr:graphicFrame macro="">
      <xdr:nvGraphicFramePr>
        <xdr:cNvPr id="1129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31</xdr:row>
      <xdr:rowOff>0</xdr:rowOff>
    </xdr:from>
    <xdr:to>
      <xdr:col>2</xdr:col>
      <xdr:colOff>0</xdr:colOff>
      <xdr:row>31</xdr:row>
      <xdr:rowOff>0</xdr:rowOff>
    </xdr:to>
    <xdr:graphicFrame macro="">
      <xdr:nvGraphicFramePr>
        <xdr:cNvPr id="1130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 editAs="oneCell">
    <xdr:from>
      <xdr:col>6</xdr:col>
      <xdr:colOff>228600</xdr:colOff>
      <xdr:row>0</xdr:row>
      <xdr:rowOff>85725</xdr:rowOff>
    </xdr:from>
    <xdr:to>
      <xdr:col>7</xdr:col>
      <xdr:colOff>781050</xdr:colOff>
      <xdr:row>2</xdr:row>
      <xdr:rowOff>142875</xdr:rowOff>
    </xdr:to>
    <xdr:pic>
      <xdr:nvPicPr>
        <xdr:cNvPr id="1131" name="Picture 23" descr="tempQB">
          <a:hlinkClick xmlns:r="http://schemas.openxmlformats.org/officeDocument/2006/relationships" r:id="rId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7400925" y="85725"/>
          <a:ext cx="116205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447675</xdr:colOff>
      <xdr:row>1</xdr:row>
      <xdr:rowOff>276225</xdr:rowOff>
    </xdr:from>
    <xdr:to>
      <xdr:col>5</xdr:col>
      <xdr:colOff>809625</xdr:colOff>
      <xdr:row>2</xdr:row>
      <xdr:rowOff>504825</xdr:rowOff>
    </xdr:to>
    <xdr:sp macro="" textlink="">
      <xdr:nvSpPr>
        <xdr:cNvPr id="1132" name="WordArt 21"/>
        <xdr:cNvSpPr>
          <a:spLocks noChangeArrowheads="1" noChangeShapeType="1"/>
        </xdr:cNvSpPr>
      </xdr:nvSpPr>
      <xdr:spPr bwMode="auto">
        <a:xfrm>
          <a:off x="1057275" y="438150"/>
          <a:ext cx="5676900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64008" rIns="73152" bIns="0" anchor="t" upright="1"/>
        <a:lstStyle/>
        <a:p>
          <a:pPr algn="ctr" rtl="0">
            <a:defRPr sz="1000"/>
          </a:pPr>
          <a:r>
            <a:rPr lang="en-AU" sz="3600" b="0" i="0" u="none" strike="noStrike" baseline="0">
              <a:solidFill>
                <a:srgbClr val="993300"/>
              </a:solidFill>
              <a:latin typeface="Impact"/>
            </a:rPr>
            <a:t>Refinance Calculator</a:t>
          </a:r>
        </a:p>
      </xdr:txBody>
    </xdr:sp>
    <xdr:clientData/>
  </xdr:twoCellAnchor>
  <xdr:twoCellAnchor>
    <xdr:from>
      <xdr:col>5</xdr:col>
      <xdr:colOff>0</xdr:colOff>
      <xdr:row>21</xdr:row>
      <xdr:rowOff>0</xdr:rowOff>
    </xdr:from>
    <xdr:to>
      <xdr:col>5</xdr:col>
      <xdr:colOff>0</xdr:colOff>
      <xdr:row>21</xdr:row>
      <xdr:rowOff>0</xdr:rowOff>
    </xdr:to>
    <xdr:graphicFrame macro="">
      <xdr:nvGraphicFramePr>
        <xdr:cNvPr id="113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</xdr:col>
      <xdr:colOff>0</xdr:colOff>
      <xdr:row>21</xdr:row>
      <xdr:rowOff>0</xdr:rowOff>
    </xdr:from>
    <xdr:to>
      <xdr:col>5</xdr:col>
      <xdr:colOff>0</xdr:colOff>
      <xdr:row>21</xdr:row>
      <xdr:rowOff>0</xdr:rowOff>
    </xdr:to>
    <xdr:graphicFrame macro="">
      <xdr:nvGraphicFramePr>
        <xdr:cNvPr id="113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</xdr:col>
      <xdr:colOff>0</xdr:colOff>
      <xdr:row>21</xdr:row>
      <xdr:rowOff>0</xdr:rowOff>
    </xdr:from>
    <xdr:to>
      <xdr:col>5</xdr:col>
      <xdr:colOff>0</xdr:colOff>
      <xdr:row>21</xdr:row>
      <xdr:rowOff>0</xdr:rowOff>
    </xdr:to>
    <xdr:graphicFrame macro="">
      <xdr:nvGraphicFramePr>
        <xdr:cNvPr id="113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5</xdr:col>
      <xdr:colOff>0</xdr:colOff>
      <xdr:row>21</xdr:row>
      <xdr:rowOff>0</xdr:rowOff>
    </xdr:from>
    <xdr:to>
      <xdr:col>5</xdr:col>
      <xdr:colOff>0</xdr:colOff>
      <xdr:row>21</xdr:row>
      <xdr:rowOff>0</xdr:rowOff>
    </xdr:to>
    <xdr:graphicFrame macro="">
      <xdr:nvGraphicFramePr>
        <xdr:cNvPr id="1136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5</xdr:col>
      <xdr:colOff>0</xdr:colOff>
      <xdr:row>21</xdr:row>
      <xdr:rowOff>0</xdr:rowOff>
    </xdr:from>
    <xdr:to>
      <xdr:col>5</xdr:col>
      <xdr:colOff>0</xdr:colOff>
      <xdr:row>21</xdr:row>
      <xdr:rowOff>0</xdr:rowOff>
    </xdr:to>
    <xdr:graphicFrame macro="">
      <xdr:nvGraphicFramePr>
        <xdr:cNvPr id="1137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5</xdr:col>
      <xdr:colOff>0</xdr:colOff>
      <xdr:row>14</xdr:row>
      <xdr:rowOff>0</xdr:rowOff>
    </xdr:from>
    <xdr:to>
      <xdr:col>5</xdr:col>
      <xdr:colOff>0</xdr:colOff>
      <xdr:row>14</xdr:row>
      <xdr:rowOff>0</xdr:rowOff>
    </xdr:to>
    <xdr:graphicFrame macro="">
      <xdr:nvGraphicFramePr>
        <xdr:cNvPr id="1138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5</xdr:col>
      <xdr:colOff>0</xdr:colOff>
      <xdr:row>14</xdr:row>
      <xdr:rowOff>0</xdr:rowOff>
    </xdr:from>
    <xdr:to>
      <xdr:col>5</xdr:col>
      <xdr:colOff>0</xdr:colOff>
      <xdr:row>14</xdr:row>
      <xdr:rowOff>0</xdr:rowOff>
    </xdr:to>
    <xdr:graphicFrame macro="">
      <xdr:nvGraphicFramePr>
        <xdr:cNvPr id="113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5</xdr:col>
      <xdr:colOff>0</xdr:colOff>
      <xdr:row>14</xdr:row>
      <xdr:rowOff>0</xdr:rowOff>
    </xdr:from>
    <xdr:to>
      <xdr:col>5</xdr:col>
      <xdr:colOff>0</xdr:colOff>
      <xdr:row>14</xdr:row>
      <xdr:rowOff>0</xdr:rowOff>
    </xdr:to>
    <xdr:graphicFrame macro="">
      <xdr:nvGraphicFramePr>
        <xdr:cNvPr id="1140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5</xdr:col>
      <xdr:colOff>0</xdr:colOff>
      <xdr:row>14</xdr:row>
      <xdr:rowOff>0</xdr:rowOff>
    </xdr:from>
    <xdr:to>
      <xdr:col>5</xdr:col>
      <xdr:colOff>0</xdr:colOff>
      <xdr:row>14</xdr:row>
      <xdr:rowOff>0</xdr:rowOff>
    </xdr:to>
    <xdr:graphicFrame macro="">
      <xdr:nvGraphicFramePr>
        <xdr:cNvPr id="1141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5</xdr:col>
      <xdr:colOff>0</xdr:colOff>
      <xdr:row>14</xdr:row>
      <xdr:rowOff>0</xdr:rowOff>
    </xdr:from>
    <xdr:to>
      <xdr:col>5</xdr:col>
      <xdr:colOff>0</xdr:colOff>
      <xdr:row>14</xdr:row>
      <xdr:rowOff>0</xdr:rowOff>
    </xdr:to>
    <xdr:graphicFrame macro="">
      <xdr:nvGraphicFramePr>
        <xdr:cNvPr id="114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5</xdr:col>
      <xdr:colOff>0</xdr:colOff>
      <xdr:row>29</xdr:row>
      <xdr:rowOff>0</xdr:rowOff>
    </xdr:from>
    <xdr:to>
      <xdr:col>5</xdr:col>
      <xdr:colOff>0</xdr:colOff>
      <xdr:row>29</xdr:row>
      <xdr:rowOff>0</xdr:rowOff>
    </xdr:to>
    <xdr:graphicFrame macro="">
      <xdr:nvGraphicFramePr>
        <xdr:cNvPr id="114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5</xdr:col>
      <xdr:colOff>0</xdr:colOff>
      <xdr:row>29</xdr:row>
      <xdr:rowOff>0</xdr:rowOff>
    </xdr:from>
    <xdr:to>
      <xdr:col>5</xdr:col>
      <xdr:colOff>0</xdr:colOff>
      <xdr:row>29</xdr:row>
      <xdr:rowOff>0</xdr:rowOff>
    </xdr:to>
    <xdr:graphicFrame macro="">
      <xdr:nvGraphicFramePr>
        <xdr:cNvPr id="114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5</xdr:col>
      <xdr:colOff>0</xdr:colOff>
      <xdr:row>29</xdr:row>
      <xdr:rowOff>0</xdr:rowOff>
    </xdr:from>
    <xdr:to>
      <xdr:col>5</xdr:col>
      <xdr:colOff>0</xdr:colOff>
      <xdr:row>29</xdr:row>
      <xdr:rowOff>0</xdr:rowOff>
    </xdr:to>
    <xdr:graphicFrame macro="">
      <xdr:nvGraphicFramePr>
        <xdr:cNvPr id="114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5</xdr:col>
      <xdr:colOff>0</xdr:colOff>
      <xdr:row>29</xdr:row>
      <xdr:rowOff>0</xdr:rowOff>
    </xdr:from>
    <xdr:to>
      <xdr:col>5</xdr:col>
      <xdr:colOff>0</xdr:colOff>
      <xdr:row>29</xdr:row>
      <xdr:rowOff>0</xdr:rowOff>
    </xdr:to>
    <xdr:graphicFrame macro="">
      <xdr:nvGraphicFramePr>
        <xdr:cNvPr id="1146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5</xdr:col>
      <xdr:colOff>0</xdr:colOff>
      <xdr:row>29</xdr:row>
      <xdr:rowOff>0</xdr:rowOff>
    </xdr:from>
    <xdr:to>
      <xdr:col>5</xdr:col>
      <xdr:colOff>0</xdr:colOff>
      <xdr:row>29</xdr:row>
      <xdr:rowOff>0</xdr:rowOff>
    </xdr:to>
    <xdr:graphicFrame macro="">
      <xdr:nvGraphicFramePr>
        <xdr:cNvPr id="1147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5</xdr:col>
      <xdr:colOff>0</xdr:colOff>
      <xdr:row>12</xdr:row>
      <xdr:rowOff>0</xdr:rowOff>
    </xdr:from>
    <xdr:to>
      <xdr:col>5</xdr:col>
      <xdr:colOff>0</xdr:colOff>
      <xdr:row>12</xdr:row>
      <xdr:rowOff>0</xdr:rowOff>
    </xdr:to>
    <xdr:graphicFrame macro="">
      <xdr:nvGraphicFramePr>
        <xdr:cNvPr id="1148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5</xdr:col>
      <xdr:colOff>0</xdr:colOff>
      <xdr:row>12</xdr:row>
      <xdr:rowOff>0</xdr:rowOff>
    </xdr:from>
    <xdr:to>
      <xdr:col>5</xdr:col>
      <xdr:colOff>0</xdr:colOff>
      <xdr:row>12</xdr:row>
      <xdr:rowOff>0</xdr:rowOff>
    </xdr:to>
    <xdr:graphicFrame macro="">
      <xdr:nvGraphicFramePr>
        <xdr:cNvPr id="114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5</xdr:col>
      <xdr:colOff>0</xdr:colOff>
      <xdr:row>12</xdr:row>
      <xdr:rowOff>0</xdr:rowOff>
    </xdr:from>
    <xdr:to>
      <xdr:col>5</xdr:col>
      <xdr:colOff>0</xdr:colOff>
      <xdr:row>12</xdr:row>
      <xdr:rowOff>0</xdr:rowOff>
    </xdr:to>
    <xdr:graphicFrame macro="">
      <xdr:nvGraphicFramePr>
        <xdr:cNvPr id="1150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5</xdr:col>
      <xdr:colOff>0</xdr:colOff>
      <xdr:row>12</xdr:row>
      <xdr:rowOff>0</xdr:rowOff>
    </xdr:from>
    <xdr:to>
      <xdr:col>5</xdr:col>
      <xdr:colOff>0</xdr:colOff>
      <xdr:row>12</xdr:row>
      <xdr:rowOff>0</xdr:rowOff>
    </xdr:to>
    <xdr:graphicFrame macro="">
      <xdr:nvGraphicFramePr>
        <xdr:cNvPr id="1151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5</xdr:col>
      <xdr:colOff>0</xdr:colOff>
      <xdr:row>12</xdr:row>
      <xdr:rowOff>0</xdr:rowOff>
    </xdr:from>
    <xdr:to>
      <xdr:col>5</xdr:col>
      <xdr:colOff>0</xdr:colOff>
      <xdr:row>12</xdr:row>
      <xdr:rowOff>0</xdr:rowOff>
    </xdr:to>
    <xdr:graphicFrame macro="">
      <xdr:nvGraphicFramePr>
        <xdr:cNvPr id="115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60"/>
  <sheetViews>
    <sheetView tabSelected="1" workbookViewId="0">
      <selection activeCell="A2" sqref="A2"/>
    </sheetView>
  </sheetViews>
  <sheetFormatPr defaultRowHeight="12.75"/>
  <cols>
    <col min="2" max="2" width="31.42578125" customWidth="1"/>
    <col min="3" max="3" width="12.28515625" bestFit="1" customWidth="1"/>
    <col min="5" max="5" width="26.85546875" customWidth="1"/>
    <col min="6" max="6" width="18.7109375" bestFit="1" customWidth="1"/>
    <col min="8" max="8" width="12.28515625" bestFit="1" customWidth="1"/>
  </cols>
  <sheetData>
    <row r="1" spans="1:24">
      <c r="A1" s="8" t="s">
        <v>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34.5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0.5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13.5" thickBo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16.5" thickBot="1">
      <c r="A5" s="8"/>
      <c r="B5" s="26" t="s">
        <v>6</v>
      </c>
      <c r="C5" s="27"/>
      <c r="D5" s="8"/>
      <c r="E5" s="28" t="s">
        <v>18</v>
      </c>
      <c r="F5" s="29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13.5" thickBot="1">
      <c r="A6" s="8"/>
      <c r="B6" s="2" t="s">
        <v>2</v>
      </c>
      <c r="C6" s="9"/>
      <c r="D6" s="8"/>
      <c r="E6" s="3" t="s">
        <v>15</v>
      </c>
      <c r="F6" s="5" t="e">
        <f>(C14*C10*12)-C6</f>
        <v>#DIV/0!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13.5" thickBot="1">
      <c r="A7" s="8"/>
      <c r="B7" s="6"/>
      <c r="C7" s="7"/>
      <c r="D7" s="8"/>
      <c r="E7" s="6"/>
      <c r="F7" s="7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  <row r="8" spans="1:24" ht="13.5" thickBot="1">
      <c r="A8" s="8"/>
      <c r="B8" s="1" t="s">
        <v>0</v>
      </c>
      <c r="C8" s="12"/>
      <c r="D8" s="8"/>
      <c r="E8" s="3" t="s">
        <v>20</v>
      </c>
      <c r="F8" s="5" t="e">
        <f>C14*C10*12</f>
        <v>#DIV/0!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</row>
    <row r="9" spans="1:24" ht="13.5" thickBot="1">
      <c r="A9" s="8"/>
      <c r="B9" s="6"/>
      <c r="C9" s="7"/>
      <c r="D9" s="8"/>
      <c r="E9" s="6"/>
      <c r="F9" s="7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spans="1:24" ht="13.5" thickBot="1">
      <c r="A10" s="8"/>
      <c r="B10" s="2" t="s">
        <v>4</v>
      </c>
      <c r="C10" s="10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</row>
    <row r="11" spans="1:24" ht="13.5" thickBot="1">
      <c r="A11" s="8"/>
      <c r="B11" s="6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</row>
    <row r="12" spans="1:24" ht="13.5" thickBot="1">
      <c r="A12" s="8"/>
      <c r="B12" s="17" t="s">
        <v>13</v>
      </c>
      <c r="C12" s="10"/>
      <c r="D12" s="8"/>
      <c r="E12" s="20" t="s">
        <v>22</v>
      </c>
      <c r="F12" s="5" t="e">
        <f>F14-(C6-C19)</f>
        <v>#DIV/0!</v>
      </c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 spans="1:24" ht="13.5" thickBot="1">
      <c r="A13" s="8"/>
      <c r="B13" s="18"/>
      <c r="C13" s="19"/>
      <c r="D13" s="8"/>
      <c r="E13" s="18"/>
      <c r="F13" s="19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spans="1:24" ht="13.5" thickBot="1">
      <c r="A14" s="8"/>
      <c r="B14" s="3" t="s">
        <v>1</v>
      </c>
      <c r="C14" s="4" t="e">
        <f>PMT($C$8/12,$C$10*12,-C6,F15)</f>
        <v>#DIV/0!</v>
      </c>
      <c r="D14" s="8"/>
      <c r="E14" s="17" t="s">
        <v>16</v>
      </c>
      <c r="F14" s="5" t="e">
        <f>C12*C14</f>
        <v>#DIV/0!</v>
      </c>
      <c r="G14" s="8"/>
      <c r="H14" s="21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  <row r="15" spans="1:24" ht="13.5" thickBot="1">
      <c r="A15" s="8"/>
      <c r="B15" s="6" t="s">
        <v>14</v>
      </c>
      <c r="C15" s="7"/>
      <c r="D15" s="8"/>
      <c r="E15" s="18"/>
      <c r="F15" s="19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  <row r="16" spans="1:24" ht="13.5" thickBot="1">
      <c r="A16" s="8"/>
      <c r="B16" s="14" t="s">
        <v>7</v>
      </c>
      <c r="C16" s="15">
        <f>C10*12-C12</f>
        <v>0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  <row r="17" spans="1:24" ht="13.5" thickBot="1">
      <c r="A17" s="8"/>
      <c r="B17" s="13" t="s">
        <v>9</v>
      </c>
      <c r="C17" s="15">
        <f>C16/12</f>
        <v>0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</row>
    <row r="18" spans="1:24" ht="16.5" thickBot="1">
      <c r="A18" s="8"/>
      <c r="B18" s="26" t="s">
        <v>12</v>
      </c>
      <c r="C18" s="27"/>
      <c r="D18" s="8"/>
      <c r="E18" s="28" t="s">
        <v>17</v>
      </c>
      <c r="F18" s="29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</row>
    <row r="19" spans="1:24" ht="13.5" thickBot="1">
      <c r="A19" s="8"/>
      <c r="B19" s="2" t="s">
        <v>5</v>
      </c>
      <c r="C19" s="9"/>
      <c r="D19" s="8"/>
      <c r="E19" s="3" t="s">
        <v>15</v>
      </c>
      <c r="F19" s="5" t="e">
        <f>(C27*C25)-C19</f>
        <v>#DIV/0!</v>
      </c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 spans="1:24" ht="13.5" thickBot="1">
      <c r="A20" s="8"/>
      <c r="B20" s="6"/>
      <c r="C20" s="7"/>
      <c r="D20" s="8"/>
      <c r="E20" s="6"/>
      <c r="F20" s="7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spans="1:24" ht="13.5" thickBot="1">
      <c r="A21" s="8"/>
      <c r="B21" s="3" t="s">
        <v>11</v>
      </c>
      <c r="C21" s="11"/>
      <c r="D21" s="8"/>
      <c r="E21" s="3" t="s">
        <v>20</v>
      </c>
      <c r="F21" s="5" t="e">
        <f>C27*C25</f>
        <v>#DIV/0!</v>
      </c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</row>
    <row r="22" spans="1:24" ht="13.5" thickBot="1">
      <c r="A22" s="8"/>
      <c r="B22" s="6"/>
      <c r="C22" s="7"/>
      <c r="D22" s="8"/>
      <c r="E22" s="6"/>
      <c r="F22" s="7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</row>
    <row r="23" spans="1:24" ht="13.5" thickBot="1">
      <c r="A23" s="8"/>
      <c r="B23" s="1" t="s">
        <v>10</v>
      </c>
      <c r="C23" s="12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</row>
    <row r="24" spans="1:24" ht="13.5" thickBot="1">
      <c r="A24" s="8"/>
      <c r="B24" s="6"/>
      <c r="C24" s="7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</row>
    <row r="25" spans="1:24" ht="13.5" thickBot="1">
      <c r="A25" s="8"/>
      <c r="B25" s="3" t="s">
        <v>8</v>
      </c>
      <c r="C25" s="11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</row>
    <row r="26" spans="1:24" ht="13.5" thickBot="1">
      <c r="A26" s="8"/>
      <c r="B26" s="6"/>
      <c r="C26" s="7"/>
      <c r="D26" s="8"/>
      <c r="E26" s="23" t="s">
        <v>21</v>
      </c>
      <c r="F26" s="24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</row>
    <row r="27" spans="1:24" ht="13.5" thickBot="1">
      <c r="A27" s="8"/>
      <c r="B27" s="14" t="s">
        <v>7</v>
      </c>
      <c r="C27" s="15" t="e">
        <f>(NPER($C$23/12,C25,((C19+C21)*-1),0,))</f>
        <v>#DIV/0!</v>
      </c>
      <c r="D27" s="8"/>
      <c r="E27" s="3" t="s">
        <v>19</v>
      </c>
      <c r="F27" s="5" t="e">
        <f>F14+F21-C6</f>
        <v>#DIV/0!</v>
      </c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</row>
    <row r="28" spans="1:24" ht="13.5" thickBot="1">
      <c r="A28" s="8"/>
      <c r="B28" s="13" t="s">
        <v>9</v>
      </c>
      <c r="C28" s="15" t="e">
        <f>(NPER($C$23/12,C25,((C19+C21)*-1),0,)/12)</f>
        <v>#DIV/0!</v>
      </c>
      <c r="D28" s="8"/>
      <c r="E28" s="6"/>
      <c r="F28" s="7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</row>
    <row r="29" spans="1:24" ht="13.5" thickBot="1">
      <c r="A29" s="8"/>
      <c r="B29" s="8"/>
      <c r="C29" s="8"/>
      <c r="D29" s="8"/>
      <c r="E29" s="16" t="s">
        <v>20</v>
      </c>
      <c r="F29" s="5" t="e">
        <f>F14+F21</f>
        <v>#DIV/0!</v>
      </c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</row>
    <row r="30" spans="1:24" ht="13.5" thickBot="1">
      <c r="A30" s="8"/>
      <c r="B30" s="25" t="s">
        <v>24</v>
      </c>
      <c r="C30" s="25"/>
      <c r="D30" s="8"/>
      <c r="E30" s="6"/>
      <c r="F30" s="7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</row>
    <row r="31" spans="1:24" ht="13.5" thickBot="1">
      <c r="A31" s="8"/>
      <c r="B31" s="8"/>
      <c r="C31" s="8"/>
      <c r="D31" s="8"/>
      <c r="E31" s="3" t="s">
        <v>23</v>
      </c>
      <c r="F31" s="5" t="e">
        <f>F8-F29</f>
        <v>#DIV/0!</v>
      </c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</row>
    <row r="32" spans="1:24" ht="13.5" thickBot="1">
      <c r="A32" s="8"/>
      <c r="B32" s="8"/>
      <c r="C32" s="8"/>
      <c r="D32" s="8"/>
      <c r="E32" s="6"/>
      <c r="F32" s="7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</row>
    <row r="33" spans="1:24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</row>
    <row r="34" spans="1:24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</row>
    <row r="35" spans="1:24">
      <c r="A35" s="8"/>
      <c r="B35" s="22" t="s">
        <v>25</v>
      </c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</row>
    <row r="36" spans="1:24">
      <c r="A36" s="8"/>
      <c r="B36" s="22" t="s">
        <v>26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</row>
    <row r="37" spans="1:24">
      <c r="A37" s="8"/>
      <c r="B37" s="22" t="s">
        <v>27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</row>
    <row r="38" spans="1:24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</row>
    <row r="39" spans="1:24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</row>
    <row r="40" spans="1:24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</row>
    <row r="41" spans="1:24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</row>
    <row r="42" spans="1:24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</row>
    <row r="43" spans="1:24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</row>
    <row r="44" spans="1:24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</row>
    <row r="45" spans="1:24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</row>
    <row r="46" spans="1:24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</row>
    <row r="47" spans="1:24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</row>
    <row r="48" spans="1:24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</row>
    <row r="49" spans="1:24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</row>
    <row r="50" spans="1:24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</row>
    <row r="51" spans="1:24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</row>
    <row r="52" spans="1:24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</row>
    <row r="53" spans="1:24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</row>
    <row r="54" spans="1:24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</row>
    <row r="55" spans="1:24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</row>
    <row r="56" spans="1:24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</row>
    <row r="57" spans="1:24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</row>
    <row r="58" spans="1:24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</row>
    <row r="59" spans="1:24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</row>
    <row r="60" spans="1:24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</row>
  </sheetData>
  <sheetProtection password="DE40" sheet="1"/>
  <mergeCells count="6">
    <mergeCell ref="E26:F26"/>
    <mergeCell ref="B30:C30"/>
    <mergeCell ref="B18:C18"/>
    <mergeCell ref="B5:C5"/>
    <mergeCell ref="E18:F18"/>
    <mergeCell ref="E5:F5"/>
  </mergeCells>
  <phoneticPr fontId="7" type="noConversion"/>
  <conditionalFormatting sqref="F29">
    <cfRule type="cellIs" dxfId="2" priority="1" stopIfTrue="1" operator="greaterThan">
      <formula>$F$8</formula>
    </cfRule>
  </conditionalFormatting>
  <conditionalFormatting sqref="F27">
    <cfRule type="cellIs" dxfId="1" priority="2" stopIfTrue="1" operator="greaterThan">
      <formula>$F$6</formula>
    </cfRule>
  </conditionalFormatting>
  <conditionalFormatting sqref="F31">
    <cfRule type="cellIs" dxfId="0" priority="3" stopIfTrue="1" operator="lessThan">
      <formula>0</formula>
    </cfRule>
  </conditionalFormatting>
  <pageMargins left="0.75" right="0.75" top="1" bottom="1" header="0.5" footer="0.5"/>
  <pageSetup paperSize="9" orientation="portrait" horizontalDpi="0" verticalDpi="0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TOSHIBA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David_2</cp:lastModifiedBy>
  <dcterms:created xsi:type="dcterms:W3CDTF">2008-11-20T18:06:18Z</dcterms:created>
  <dcterms:modified xsi:type="dcterms:W3CDTF">2016-01-18T00:41:12Z</dcterms:modified>
</cp:coreProperties>
</file>